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ocuments\DCC\Administration\Finance - Budget\2017 Budget\"/>
    </mc:Choice>
  </mc:AlternateContent>
  <bookViews>
    <workbookView xWindow="0" yWindow="0" windowWidth="19200" windowHeight="89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H98" i="1" l="1"/>
  <c r="H102" i="1" s="1"/>
  <c r="G98" i="1"/>
  <c r="H96" i="1"/>
  <c r="H65" i="1"/>
  <c r="H46" i="1"/>
  <c r="H43" i="1"/>
  <c r="H39" i="1"/>
  <c r="H36" i="1"/>
  <c r="H24" i="1" l="1"/>
  <c r="G24" i="1"/>
  <c r="H17" i="1"/>
  <c r="G96" i="1"/>
  <c r="G87" i="1"/>
  <c r="G91" i="1" s="1"/>
  <c r="F79" i="1"/>
  <c r="G65" i="1"/>
  <c r="F65" i="1"/>
  <c r="G55" i="1"/>
  <c r="G43" i="1"/>
  <c r="G39" i="1"/>
  <c r="G36" i="1"/>
  <c r="G17" i="1"/>
  <c r="F98" i="1" l="1"/>
  <c r="F102" i="1" s="1"/>
  <c r="G46" i="1"/>
  <c r="G102" i="1" s="1"/>
</calcChain>
</file>

<file path=xl/sharedStrings.xml><?xml version="1.0" encoding="utf-8"?>
<sst xmlns="http://schemas.openxmlformats.org/spreadsheetml/2006/main" count="116" uniqueCount="109">
  <si>
    <t>Giving</t>
  </si>
  <si>
    <t>Expense</t>
  </si>
  <si>
    <t>Budget</t>
  </si>
  <si>
    <t>Actual</t>
  </si>
  <si>
    <t>Administration</t>
  </si>
  <si>
    <t>Business Expense</t>
  </si>
  <si>
    <t>Communication</t>
  </si>
  <si>
    <t>Copier</t>
  </si>
  <si>
    <t>D Flash</t>
  </si>
  <si>
    <t>Misc/Other</t>
  </si>
  <si>
    <t>Office Supplies</t>
  </si>
  <si>
    <t>Postage</t>
  </si>
  <si>
    <t>Website</t>
  </si>
  <si>
    <t>Business Exp-Other</t>
  </si>
  <si>
    <t>Total Business Expense</t>
  </si>
  <si>
    <t>Emp Benefits &amp; Exp</t>
  </si>
  <si>
    <t>Sr. Min Exp - Misc</t>
  </si>
  <si>
    <t>Total Benefits &amp; Exp</t>
  </si>
  <si>
    <t>Employee Compensation</t>
  </si>
  <si>
    <t>Adm Asst Sal/Wage</t>
  </si>
  <si>
    <t>Music Dir Sal/Wage</t>
  </si>
  <si>
    <t>Nursery Att Sal/Wage</t>
  </si>
  <si>
    <t>Org/Pianist Sal/Wage</t>
  </si>
  <si>
    <t>Sr. Min Housing</t>
  </si>
  <si>
    <t>Sr. Min Sal-BAA</t>
  </si>
  <si>
    <t>Sr. Min Sal-Regular</t>
  </si>
  <si>
    <t>Sr. Min. Sal-Tax Defer</t>
  </si>
  <si>
    <t>Youth Min/Dir Sal/Wage</t>
  </si>
  <si>
    <t>Total Employee Compensation</t>
  </si>
  <si>
    <t>Employee Expense</t>
  </si>
  <si>
    <t>Payroll Expense</t>
  </si>
  <si>
    <t>Insurance</t>
  </si>
  <si>
    <t>Property Ins</t>
  </si>
  <si>
    <t>Workers Comp Ins</t>
  </si>
  <si>
    <t>Total Insurance</t>
  </si>
  <si>
    <t>Van Expense</t>
  </si>
  <si>
    <t>Administration-Other</t>
  </si>
  <si>
    <t>Total Administration</t>
  </si>
  <si>
    <t>Contingency</t>
  </si>
  <si>
    <t>Education</t>
  </si>
  <si>
    <t>Adult</t>
  </si>
  <si>
    <t>Children-Sunday School</t>
  </si>
  <si>
    <t>Children-Misc</t>
  </si>
  <si>
    <t>Children-Worship</t>
  </si>
  <si>
    <t>VBS</t>
  </si>
  <si>
    <t>Education-Other</t>
  </si>
  <si>
    <t>Total Education</t>
  </si>
  <si>
    <t>Elders</t>
  </si>
  <si>
    <t>Evangelism</t>
  </si>
  <si>
    <t>Fellowship</t>
  </si>
  <si>
    <t>House &amp; Grounds</t>
  </si>
  <si>
    <t>Custodian</t>
  </si>
  <si>
    <t>Kitchen Supplies</t>
  </si>
  <si>
    <t>Maint &amp; Repairs</t>
  </si>
  <si>
    <t>Utilities</t>
  </si>
  <si>
    <t>Total House &amp; Grounds</t>
  </si>
  <si>
    <t>Membercare</t>
  </si>
  <si>
    <t>Outreach</t>
  </si>
  <si>
    <t>Agape</t>
  </si>
  <si>
    <t>Camp Christian</t>
  </si>
  <si>
    <t>Casa Hispana</t>
  </si>
  <si>
    <t>CONCERN</t>
  </si>
  <si>
    <t>CWU Car Repair</t>
  </si>
  <si>
    <t>Disciples Mission</t>
  </si>
  <si>
    <t>Lighthouse</t>
  </si>
  <si>
    <t>Martha's Task</t>
  </si>
  <si>
    <t>PTS-General</t>
  </si>
  <si>
    <t>PTS-Scholarship</t>
  </si>
  <si>
    <t>Outreach-Other</t>
  </si>
  <si>
    <t>Total Outreach</t>
  </si>
  <si>
    <t>Worship</t>
  </si>
  <si>
    <t>Decorations</t>
  </si>
  <si>
    <t>Music</t>
  </si>
  <si>
    <t>Guest Musicians</t>
  </si>
  <si>
    <t>Piano Tuning</t>
  </si>
  <si>
    <t>Total Music</t>
  </si>
  <si>
    <t>Speaker Fees</t>
  </si>
  <si>
    <t>Supplies</t>
  </si>
  <si>
    <t>Worship-Other</t>
  </si>
  <si>
    <t>Total Worship</t>
  </si>
  <si>
    <t>Youth</t>
  </si>
  <si>
    <t>Program</t>
  </si>
  <si>
    <t>Special-Activities</t>
  </si>
  <si>
    <t>Youth-Other</t>
  </si>
  <si>
    <t>Total Youth</t>
  </si>
  <si>
    <t>Total Expense</t>
  </si>
  <si>
    <t>Giving - Expense</t>
  </si>
  <si>
    <t>Interest</t>
  </si>
  <si>
    <t>Sr. Min Exp - Ins</t>
  </si>
  <si>
    <t>Sr. Min Exp - Assembly</t>
  </si>
  <si>
    <t>Sr. Min Exp - Moving</t>
  </si>
  <si>
    <t>Sr. Min Pension</t>
  </si>
  <si>
    <t>Sr. Min SS Offset</t>
  </si>
  <si>
    <t>Stewardship</t>
  </si>
  <si>
    <t>FY Budget</t>
  </si>
  <si>
    <t>Responsible Individual</t>
  </si>
  <si>
    <t>Chair of Personnel</t>
  </si>
  <si>
    <t>Pres of Congregation</t>
  </si>
  <si>
    <t>Chair of Trustees</t>
  </si>
  <si>
    <t>Chair of House &amp; Grounds</t>
  </si>
  <si>
    <t>Chair of Education</t>
  </si>
  <si>
    <t>Chair of Elders</t>
  </si>
  <si>
    <t>Chair of Fellowship</t>
  </si>
  <si>
    <t>Chair of MAE (Evangelism)</t>
  </si>
  <si>
    <t>Chair of Membercare</t>
  </si>
  <si>
    <t>Chair of Outreach</t>
  </si>
  <si>
    <t>Chair of Stewardship</t>
  </si>
  <si>
    <t>Chair of Worship</t>
  </si>
  <si>
    <t>Youth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</si>
</sst>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"/>
  <sheetViews>
    <sheetView tabSelected="1" topLeftCell="A66" workbookViewId="0">
      <selection activeCell="E93" sqref="E93"/>
    </sheetView>
  </sheetViews>
  <sheetFormatPr defaultRowHeight="14.5" x14ac:dyDescent="0.35"/>
  <cols>
    <col min="1" max="3" width="4.6328125" customWidth="1"/>
    <col min="4" max="5" width="22.81640625" customWidth="1"/>
    <col min="6" max="8" width="12.6328125" style="1" customWidth="1"/>
  </cols>
  <sheetData>
    <row r="2" spans="1:8" x14ac:dyDescent="0.35">
      <c r="F2" s="2">
        <v>2016</v>
      </c>
      <c r="G2" s="2">
        <v>2016</v>
      </c>
      <c r="H2" s="2">
        <v>2017</v>
      </c>
    </row>
    <row r="3" spans="1:8" x14ac:dyDescent="0.35">
      <c r="E3" t="s">
        <v>95</v>
      </c>
      <c r="F3" s="3" t="s">
        <v>2</v>
      </c>
      <c r="G3" s="3" t="s">
        <v>3</v>
      </c>
      <c r="H3" s="3" t="s">
        <v>94</v>
      </c>
    </row>
    <row r="4" spans="1:8" x14ac:dyDescent="0.35">
      <c r="A4" t="s">
        <v>0</v>
      </c>
      <c r="F4" s="1">
        <v>188526</v>
      </c>
      <c r="G4" s="1">
        <v>196805.69</v>
      </c>
      <c r="H4" s="1">
        <v>187760.04</v>
      </c>
    </row>
    <row r="6" spans="1:8" x14ac:dyDescent="0.35">
      <c r="A6" t="s">
        <v>1</v>
      </c>
    </row>
    <row r="7" spans="1:8" x14ac:dyDescent="0.35">
      <c r="B7" t="s">
        <v>4</v>
      </c>
    </row>
    <row r="8" spans="1:8" x14ac:dyDescent="0.35">
      <c r="C8" t="s">
        <v>5</v>
      </c>
      <c r="E8" t="s">
        <v>97</v>
      </c>
    </row>
    <row r="9" spans="1:8" x14ac:dyDescent="0.35">
      <c r="D9" t="s">
        <v>6</v>
      </c>
      <c r="G9" s="1">
        <v>318.89999999999998</v>
      </c>
      <c r="H9" s="1">
        <v>480</v>
      </c>
    </row>
    <row r="10" spans="1:8" x14ac:dyDescent="0.35">
      <c r="D10" t="s">
        <v>7</v>
      </c>
      <c r="G10" s="1">
        <v>1890.73</v>
      </c>
      <c r="H10" s="1">
        <v>1440</v>
      </c>
    </row>
    <row r="11" spans="1:8" x14ac:dyDescent="0.35">
      <c r="D11" t="s">
        <v>8</v>
      </c>
      <c r="G11" s="1">
        <v>200</v>
      </c>
      <c r="H11" s="1">
        <v>240</v>
      </c>
    </row>
    <row r="12" spans="1:8" x14ac:dyDescent="0.35">
      <c r="D12" t="s">
        <v>9</v>
      </c>
      <c r="G12" s="1">
        <v>1815.57</v>
      </c>
      <c r="H12" s="1">
        <v>900</v>
      </c>
    </row>
    <row r="13" spans="1:8" x14ac:dyDescent="0.35">
      <c r="D13" t="s">
        <v>10</v>
      </c>
      <c r="G13" s="1">
        <v>1226.96</v>
      </c>
      <c r="H13" s="1">
        <v>1320</v>
      </c>
    </row>
    <row r="14" spans="1:8" x14ac:dyDescent="0.35">
      <c r="D14" t="s">
        <v>11</v>
      </c>
      <c r="G14" s="1">
        <v>1091.26</v>
      </c>
      <c r="H14" s="1">
        <v>1320</v>
      </c>
    </row>
    <row r="15" spans="1:8" x14ac:dyDescent="0.35">
      <c r="D15" t="s">
        <v>12</v>
      </c>
      <c r="G15" s="1">
        <v>99</v>
      </c>
      <c r="H15" s="1">
        <v>119</v>
      </c>
    </row>
    <row r="16" spans="1:8" x14ac:dyDescent="0.35">
      <c r="D16" t="s">
        <v>13</v>
      </c>
      <c r="G16" s="1">
        <v>197.84</v>
      </c>
    </row>
    <row r="17" spans="3:8" x14ac:dyDescent="0.35">
      <c r="C17" t="s">
        <v>14</v>
      </c>
      <c r="G17" s="4">
        <f>SUM(G9:G16)</f>
        <v>6840.26</v>
      </c>
      <c r="H17" s="4">
        <f>SUM(H9:H16)</f>
        <v>5819</v>
      </c>
    </row>
    <row r="18" spans="3:8" x14ac:dyDescent="0.35">
      <c r="C18" t="s">
        <v>15</v>
      </c>
      <c r="E18" t="s">
        <v>96</v>
      </c>
    </row>
    <row r="19" spans="3:8" x14ac:dyDescent="0.35">
      <c r="D19" t="s">
        <v>89</v>
      </c>
    </row>
    <row r="20" spans="3:8" x14ac:dyDescent="0.35">
      <c r="D20" t="s">
        <v>88</v>
      </c>
      <c r="H20" s="1">
        <v>9600</v>
      </c>
    </row>
    <row r="21" spans="3:8" x14ac:dyDescent="0.35">
      <c r="D21" t="s">
        <v>16</v>
      </c>
      <c r="G21" s="1">
        <v>5599.29</v>
      </c>
      <c r="H21" s="1">
        <v>3000</v>
      </c>
    </row>
    <row r="22" spans="3:8" x14ac:dyDescent="0.35">
      <c r="D22" t="s">
        <v>90</v>
      </c>
    </row>
    <row r="23" spans="3:8" x14ac:dyDescent="0.35">
      <c r="D23" t="s">
        <v>91</v>
      </c>
      <c r="G23" s="1">
        <v>9097.52</v>
      </c>
      <c r="H23" s="1">
        <v>9100</v>
      </c>
    </row>
    <row r="24" spans="3:8" x14ac:dyDescent="0.35">
      <c r="C24" t="s">
        <v>17</v>
      </c>
      <c r="G24" s="4">
        <f>SUM(G19:G23)</f>
        <v>14696.810000000001</v>
      </c>
      <c r="H24" s="4">
        <f>SUM(H19:H23)</f>
        <v>21700</v>
      </c>
    </row>
    <row r="25" spans="3:8" x14ac:dyDescent="0.35">
      <c r="C25" t="s">
        <v>18</v>
      </c>
      <c r="E25" t="s">
        <v>96</v>
      </c>
    </row>
    <row r="26" spans="3:8" x14ac:dyDescent="0.35">
      <c r="D26" t="s">
        <v>19</v>
      </c>
      <c r="G26" s="1">
        <v>16946.89</v>
      </c>
      <c r="H26" s="1">
        <v>14560</v>
      </c>
    </row>
    <row r="27" spans="3:8" x14ac:dyDescent="0.35">
      <c r="D27" t="s">
        <v>20</v>
      </c>
      <c r="G27" s="1">
        <v>3118.5</v>
      </c>
      <c r="H27" s="1">
        <v>2700</v>
      </c>
    </row>
    <row r="28" spans="3:8" x14ac:dyDescent="0.35">
      <c r="D28" t="s">
        <v>21</v>
      </c>
      <c r="G28" s="1">
        <v>1890</v>
      </c>
      <c r="H28" s="1">
        <v>2184</v>
      </c>
    </row>
    <row r="29" spans="3:8" x14ac:dyDescent="0.35">
      <c r="D29" t="s">
        <v>22</v>
      </c>
      <c r="G29" s="1">
        <v>9270</v>
      </c>
      <c r="H29" s="1">
        <v>9270</v>
      </c>
    </row>
    <row r="30" spans="3:8" x14ac:dyDescent="0.35">
      <c r="D30" t="s">
        <v>23</v>
      </c>
      <c r="G30" s="1">
        <v>24000</v>
      </c>
      <c r="H30" s="1">
        <v>20000</v>
      </c>
    </row>
    <row r="31" spans="3:8" x14ac:dyDescent="0.35">
      <c r="D31" t="s">
        <v>24</v>
      </c>
      <c r="G31" s="1">
        <v>10400</v>
      </c>
    </row>
    <row r="32" spans="3:8" x14ac:dyDescent="0.35">
      <c r="D32" t="s">
        <v>25</v>
      </c>
      <c r="G32" s="1">
        <v>10800</v>
      </c>
      <c r="H32" s="1">
        <v>40380.800000000003</v>
      </c>
    </row>
    <row r="33" spans="2:8" x14ac:dyDescent="0.35">
      <c r="D33" t="s">
        <v>26</v>
      </c>
      <c r="G33" s="1">
        <v>2413.8200000000002</v>
      </c>
    </row>
    <row r="34" spans="2:8" x14ac:dyDescent="0.35">
      <c r="D34" t="s">
        <v>92</v>
      </c>
      <c r="H34" s="1">
        <v>4619.2</v>
      </c>
    </row>
    <row r="35" spans="2:8" x14ac:dyDescent="0.35">
      <c r="D35" t="s">
        <v>27</v>
      </c>
      <c r="G35" s="1">
        <v>14166.63</v>
      </c>
      <c r="H35" s="1">
        <v>17000</v>
      </c>
    </row>
    <row r="36" spans="2:8" x14ac:dyDescent="0.35">
      <c r="C36" t="s">
        <v>28</v>
      </c>
      <c r="G36" s="4">
        <f>SUM(G26:G35)</f>
        <v>93005.840000000011</v>
      </c>
      <c r="H36" s="4">
        <f>SUM(H26:H35)</f>
        <v>110714</v>
      </c>
    </row>
    <row r="37" spans="2:8" x14ac:dyDescent="0.35">
      <c r="C37" t="s">
        <v>29</v>
      </c>
      <c r="E37" t="s">
        <v>96</v>
      </c>
    </row>
    <row r="38" spans="2:8" x14ac:dyDescent="0.35">
      <c r="D38" t="s">
        <v>30</v>
      </c>
      <c r="G38" s="1">
        <v>2780.82</v>
      </c>
      <c r="H38" s="1">
        <v>3291</v>
      </c>
    </row>
    <row r="39" spans="2:8" x14ac:dyDescent="0.35">
      <c r="C39" t="s">
        <v>28</v>
      </c>
      <c r="G39" s="4">
        <f>G38</f>
        <v>2780.82</v>
      </c>
      <c r="H39" s="4">
        <f>H38</f>
        <v>3291</v>
      </c>
    </row>
    <row r="40" spans="2:8" x14ac:dyDescent="0.35">
      <c r="C40" t="s">
        <v>31</v>
      </c>
      <c r="E40" t="s">
        <v>98</v>
      </c>
    </row>
    <row r="41" spans="2:8" x14ac:dyDescent="0.35">
      <c r="D41" t="s">
        <v>32</v>
      </c>
      <c r="G41" s="1">
        <v>8770.7000000000007</v>
      </c>
      <c r="H41" s="1">
        <v>9280</v>
      </c>
    </row>
    <row r="42" spans="2:8" x14ac:dyDescent="0.35">
      <c r="D42" t="s">
        <v>33</v>
      </c>
      <c r="G42" s="1">
        <v>1270</v>
      </c>
      <c r="H42" s="1">
        <v>2700</v>
      </c>
    </row>
    <row r="43" spans="2:8" x14ac:dyDescent="0.35">
      <c r="C43" t="s">
        <v>34</v>
      </c>
      <c r="G43" s="4">
        <f>SUM(G41:G42)</f>
        <v>10040.700000000001</v>
      </c>
      <c r="H43" s="4">
        <f>SUM(H41:H42)</f>
        <v>11980</v>
      </c>
    </row>
    <row r="44" spans="2:8" x14ac:dyDescent="0.35">
      <c r="C44" t="s">
        <v>35</v>
      </c>
      <c r="E44" t="s">
        <v>99</v>
      </c>
      <c r="G44" s="1">
        <v>131.34</v>
      </c>
      <c r="H44" s="1">
        <v>1000</v>
      </c>
    </row>
    <row r="45" spans="2:8" x14ac:dyDescent="0.35">
      <c r="C45" t="s">
        <v>36</v>
      </c>
      <c r="G45" s="1">
        <v>0</v>
      </c>
    </row>
    <row r="46" spans="2:8" x14ac:dyDescent="0.35">
      <c r="B46" t="s">
        <v>37</v>
      </c>
      <c r="F46" s="1">
        <v>105724</v>
      </c>
      <c r="G46" s="4">
        <f>G45+G44+G43+G39+G36+G24+G17</f>
        <v>127495.77</v>
      </c>
      <c r="H46" s="4">
        <f>H45+H44+H43+H39+H36+H24+H17</f>
        <v>154504</v>
      </c>
    </row>
    <row r="47" spans="2:8" x14ac:dyDescent="0.35">
      <c r="B47" t="s">
        <v>38</v>
      </c>
      <c r="E47" t="s">
        <v>97</v>
      </c>
      <c r="G47" s="1">
        <v>0</v>
      </c>
      <c r="H47" s="1">
        <v>0</v>
      </c>
    </row>
    <row r="48" spans="2:8" x14ac:dyDescent="0.35">
      <c r="B48" t="s">
        <v>39</v>
      </c>
      <c r="E48" t="s">
        <v>100</v>
      </c>
    </row>
    <row r="49" spans="2:8" x14ac:dyDescent="0.35">
      <c r="C49" t="s">
        <v>40</v>
      </c>
      <c r="G49" s="1">
        <v>303.58999999999997</v>
      </c>
    </row>
    <row r="50" spans="2:8" x14ac:dyDescent="0.35">
      <c r="C50" t="s">
        <v>41</v>
      </c>
      <c r="G50" s="1">
        <v>31.72</v>
      </c>
    </row>
    <row r="51" spans="2:8" x14ac:dyDescent="0.35">
      <c r="C51" t="s">
        <v>42</v>
      </c>
      <c r="G51" s="1">
        <v>1122.8800000000001</v>
      </c>
    </row>
    <row r="52" spans="2:8" x14ac:dyDescent="0.35">
      <c r="C52" t="s">
        <v>43</v>
      </c>
      <c r="G52" s="1">
        <v>174.98</v>
      </c>
    </row>
    <row r="53" spans="2:8" x14ac:dyDescent="0.35">
      <c r="C53" t="s">
        <v>44</v>
      </c>
      <c r="G53" s="1">
        <v>492.63</v>
      </c>
    </row>
    <row r="54" spans="2:8" x14ac:dyDescent="0.35">
      <c r="C54" t="s">
        <v>45</v>
      </c>
      <c r="G54" s="1">
        <v>683.82</v>
      </c>
    </row>
    <row r="55" spans="2:8" x14ac:dyDescent="0.35">
      <c r="B55" t="s">
        <v>46</v>
      </c>
      <c r="F55" s="1">
        <v>1500</v>
      </c>
      <c r="G55" s="4">
        <f>SUM(G49:G54)</f>
        <v>2809.6200000000003</v>
      </c>
      <c r="H55" s="1">
        <v>1500</v>
      </c>
    </row>
    <row r="56" spans="2:8" x14ac:dyDescent="0.35">
      <c r="B56" t="s">
        <v>47</v>
      </c>
      <c r="E56" t="s">
        <v>101</v>
      </c>
      <c r="F56" s="1">
        <v>100</v>
      </c>
      <c r="G56" s="1">
        <v>0</v>
      </c>
      <c r="H56" s="1">
        <v>100</v>
      </c>
    </row>
    <row r="57" spans="2:8" x14ac:dyDescent="0.35">
      <c r="B57" t="s">
        <v>48</v>
      </c>
      <c r="E57" t="s">
        <v>103</v>
      </c>
      <c r="F57" s="1">
        <v>300</v>
      </c>
      <c r="G57" s="1">
        <v>753.95</v>
      </c>
      <c r="H57" s="1">
        <v>700</v>
      </c>
    </row>
    <row r="58" spans="2:8" x14ac:dyDescent="0.35">
      <c r="B58" t="s">
        <v>49</v>
      </c>
      <c r="E58" t="s">
        <v>102</v>
      </c>
      <c r="F58" s="1">
        <v>1000</v>
      </c>
      <c r="G58" s="1">
        <v>938.55</v>
      </c>
      <c r="H58" s="1">
        <v>1000</v>
      </c>
    </row>
    <row r="59" spans="2:8" x14ac:dyDescent="0.35">
      <c r="B59" t="s">
        <v>50</v>
      </c>
      <c r="E59" t="s">
        <v>99</v>
      </c>
    </row>
    <row r="60" spans="2:8" x14ac:dyDescent="0.35">
      <c r="C60" t="s">
        <v>51</v>
      </c>
      <c r="F60" s="1">
        <v>8500</v>
      </c>
      <c r="G60" s="1">
        <v>7800</v>
      </c>
      <c r="H60" s="1">
        <v>8500</v>
      </c>
    </row>
    <row r="61" spans="2:8" x14ac:dyDescent="0.35">
      <c r="C61" t="s">
        <v>52</v>
      </c>
      <c r="F61" s="1">
        <v>300</v>
      </c>
      <c r="G61" s="1">
        <v>141.56</v>
      </c>
      <c r="H61" s="1">
        <v>300</v>
      </c>
    </row>
    <row r="62" spans="2:8" x14ac:dyDescent="0.35">
      <c r="C62" t="s">
        <v>53</v>
      </c>
      <c r="F62" s="1">
        <v>6500</v>
      </c>
      <c r="G62" s="1">
        <v>6829.25</v>
      </c>
      <c r="H62" s="1">
        <v>6500</v>
      </c>
    </row>
    <row r="63" spans="2:8" x14ac:dyDescent="0.35">
      <c r="C63" t="s">
        <v>9</v>
      </c>
      <c r="F63" s="1">
        <v>1000</v>
      </c>
      <c r="G63" s="1">
        <v>1824.83</v>
      </c>
      <c r="H63" s="1">
        <v>1000</v>
      </c>
    </row>
    <row r="64" spans="2:8" x14ac:dyDescent="0.35">
      <c r="C64" t="s">
        <v>54</v>
      </c>
      <c r="F64" s="1">
        <v>11000</v>
      </c>
      <c r="G64" s="1">
        <v>10131.58</v>
      </c>
      <c r="H64" s="1">
        <v>11000</v>
      </c>
    </row>
    <row r="65" spans="2:8" x14ac:dyDescent="0.35">
      <c r="B65" t="s">
        <v>55</v>
      </c>
      <c r="F65" s="4">
        <f>SUM(F60:F64)</f>
        <v>27300</v>
      </c>
      <c r="G65" s="4">
        <f>SUM(G60:G64)</f>
        <v>26727.22</v>
      </c>
      <c r="H65" s="4">
        <f>SUM(H60:H64)</f>
        <v>27300</v>
      </c>
    </row>
    <row r="66" spans="2:8" x14ac:dyDescent="0.35">
      <c r="B66" t="s">
        <v>56</v>
      </c>
      <c r="E66" t="s">
        <v>104</v>
      </c>
      <c r="F66" s="1">
        <v>200</v>
      </c>
      <c r="G66" s="1">
        <v>0</v>
      </c>
      <c r="H66" s="1">
        <v>100</v>
      </c>
    </row>
    <row r="67" spans="2:8" x14ac:dyDescent="0.35">
      <c r="B67" t="s">
        <v>57</v>
      </c>
      <c r="E67" t="s">
        <v>105</v>
      </c>
    </row>
    <row r="68" spans="2:8" x14ac:dyDescent="0.35">
      <c r="C68" t="s">
        <v>58</v>
      </c>
      <c r="F68" s="1">
        <v>610</v>
      </c>
      <c r="G68" s="1">
        <v>610</v>
      </c>
      <c r="H68" s="1">
        <v>606</v>
      </c>
    </row>
    <row r="69" spans="2:8" x14ac:dyDescent="0.35">
      <c r="C69" t="s">
        <v>59</v>
      </c>
      <c r="F69" s="1">
        <v>380</v>
      </c>
      <c r="G69" s="1">
        <v>380</v>
      </c>
      <c r="H69" s="1">
        <v>375</v>
      </c>
    </row>
    <row r="70" spans="2:8" x14ac:dyDescent="0.35">
      <c r="C70" t="s">
        <v>60</v>
      </c>
      <c r="F70" s="1">
        <v>380</v>
      </c>
      <c r="G70" s="1">
        <v>380</v>
      </c>
      <c r="H70" s="1">
        <v>380</v>
      </c>
    </row>
    <row r="71" spans="2:8" x14ac:dyDescent="0.35">
      <c r="C71" t="s">
        <v>61</v>
      </c>
      <c r="F71" s="1">
        <v>4715</v>
      </c>
      <c r="G71" s="1">
        <v>4715.04</v>
      </c>
      <c r="H71" s="1">
        <v>4700</v>
      </c>
    </row>
    <row r="72" spans="2:8" x14ac:dyDescent="0.35">
      <c r="C72" t="s">
        <v>62</v>
      </c>
      <c r="F72" s="1">
        <v>470</v>
      </c>
      <c r="G72" s="1">
        <v>470</v>
      </c>
      <c r="H72" s="1">
        <v>465</v>
      </c>
    </row>
    <row r="73" spans="2:8" x14ac:dyDescent="0.35">
      <c r="C73" t="s">
        <v>63</v>
      </c>
      <c r="F73" s="1">
        <v>9430</v>
      </c>
      <c r="G73" s="1">
        <v>9429.9599999999991</v>
      </c>
      <c r="H73" s="1">
        <v>9390</v>
      </c>
    </row>
    <row r="74" spans="2:8" x14ac:dyDescent="0.35">
      <c r="C74" t="s">
        <v>64</v>
      </c>
      <c r="F74" s="1">
        <v>380</v>
      </c>
      <c r="G74" s="1">
        <v>380</v>
      </c>
      <c r="H74" s="1">
        <v>375</v>
      </c>
    </row>
    <row r="75" spans="2:8" x14ac:dyDescent="0.35">
      <c r="C75" t="s">
        <v>65</v>
      </c>
      <c r="F75" s="1">
        <v>1130</v>
      </c>
      <c r="G75" s="1">
        <v>847.5</v>
      </c>
      <c r="H75" s="1">
        <v>1125</v>
      </c>
    </row>
    <row r="76" spans="2:8" x14ac:dyDescent="0.35">
      <c r="C76" t="s">
        <v>66</v>
      </c>
      <c r="F76" s="1">
        <v>1130</v>
      </c>
      <c r="G76" s="1">
        <v>847.5</v>
      </c>
      <c r="H76" s="1">
        <v>1125</v>
      </c>
    </row>
    <row r="77" spans="2:8" x14ac:dyDescent="0.35">
      <c r="C77" t="s">
        <v>67</v>
      </c>
      <c r="F77" s="1">
        <v>235</v>
      </c>
      <c r="G77" s="1">
        <v>235</v>
      </c>
      <c r="H77" s="1">
        <v>235</v>
      </c>
    </row>
    <row r="78" spans="2:8" x14ac:dyDescent="0.35">
      <c r="C78" t="s">
        <v>68</v>
      </c>
      <c r="G78" s="1">
        <v>339.52</v>
      </c>
    </row>
    <row r="79" spans="2:8" x14ac:dyDescent="0.35">
      <c r="B79" t="s">
        <v>69</v>
      </c>
      <c r="F79" s="4">
        <f>SUM(F68:F78)</f>
        <v>18860</v>
      </c>
      <c r="G79" s="4">
        <f>SUM(G68:G78)</f>
        <v>18634.52</v>
      </c>
      <c r="H79" s="4">
        <f>SUM(H68:H78)</f>
        <v>18776</v>
      </c>
    </row>
    <row r="80" spans="2:8" x14ac:dyDescent="0.35">
      <c r="B80" t="s">
        <v>93</v>
      </c>
      <c r="E80" t="s">
        <v>106</v>
      </c>
      <c r="F80" s="6"/>
      <c r="G80" s="6">
        <v>0</v>
      </c>
      <c r="H80" s="1">
        <v>0</v>
      </c>
    </row>
    <row r="81" spans="2:8" x14ac:dyDescent="0.35">
      <c r="B81" t="s">
        <v>70</v>
      </c>
      <c r="E81" t="s">
        <v>107</v>
      </c>
    </row>
    <row r="82" spans="2:8" x14ac:dyDescent="0.35">
      <c r="C82" t="s">
        <v>71</v>
      </c>
      <c r="G82" s="1">
        <v>44.24</v>
      </c>
    </row>
    <row r="83" spans="2:8" x14ac:dyDescent="0.35">
      <c r="C83" t="s">
        <v>72</v>
      </c>
    </row>
    <row r="84" spans="2:8" x14ac:dyDescent="0.35">
      <c r="D84" t="s">
        <v>73</v>
      </c>
      <c r="G84" s="1">
        <v>50</v>
      </c>
    </row>
    <row r="85" spans="2:8" x14ac:dyDescent="0.35">
      <c r="D85" t="s">
        <v>9</v>
      </c>
      <c r="G85" s="1">
        <v>406.73</v>
      </c>
    </row>
    <row r="86" spans="2:8" x14ac:dyDescent="0.35">
      <c r="D86" t="s">
        <v>74</v>
      </c>
      <c r="G86" s="1">
        <v>50</v>
      </c>
    </row>
    <row r="87" spans="2:8" x14ac:dyDescent="0.35">
      <c r="C87" t="s">
        <v>75</v>
      </c>
      <c r="G87" s="4">
        <f>SUM(G84:G86)</f>
        <v>506.73</v>
      </c>
    </row>
    <row r="88" spans="2:8" x14ac:dyDescent="0.35">
      <c r="C88" t="s">
        <v>76</v>
      </c>
      <c r="G88" s="1">
        <v>300</v>
      </c>
    </row>
    <row r="89" spans="2:8" x14ac:dyDescent="0.35">
      <c r="C89" t="s">
        <v>77</v>
      </c>
      <c r="G89" s="1">
        <v>127.38</v>
      </c>
    </row>
    <row r="90" spans="2:8" x14ac:dyDescent="0.35">
      <c r="C90" t="s">
        <v>78</v>
      </c>
      <c r="G90" s="1">
        <v>0</v>
      </c>
    </row>
    <row r="91" spans="2:8" x14ac:dyDescent="0.35">
      <c r="B91" t="s">
        <v>79</v>
      </c>
      <c r="F91" s="4">
        <v>3000</v>
      </c>
      <c r="G91" s="4">
        <f>G90+G89+G88+G87+G82</f>
        <v>978.35</v>
      </c>
      <c r="H91" s="1">
        <v>1500</v>
      </c>
    </row>
    <row r="92" spans="2:8" x14ac:dyDescent="0.35">
      <c r="B92" t="s">
        <v>80</v>
      </c>
      <c r="E92" t="s">
        <v>108</v>
      </c>
    </row>
    <row r="93" spans="2:8" x14ac:dyDescent="0.35">
      <c r="C93" t="s">
        <v>81</v>
      </c>
      <c r="G93" s="1">
        <v>674.25</v>
      </c>
      <c r="H93" s="1">
        <v>500</v>
      </c>
    </row>
    <row r="94" spans="2:8" x14ac:dyDescent="0.35">
      <c r="C94" t="s">
        <v>82</v>
      </c>
      <c r="G94" s="1">
        <v>307.77999999999997</v>
      </c>
    </row>
    <row r="95" spans="2:8" x14ac:dyDescent="0.35">
      <c r="C95" t="s">
        <v>83</v>
      </c>
      <c r="G95" s="1">
        <v>0</v>
      </c>
    </row>
    <row r="96" spans="2:8" x14ac:dyDescent="0.35">
      <c r="B96" t="s">
        <v>84</v>
      </c>
      <c r="F96" s="1">
        <v>1200</v>
      </c>
      <c r="G96" s="4">
        <f>SUM(G93:G95)</f>
        <v>982.03</v>
      </c>
      <c r="H96" s="4">
        <f>SUM(H93:H95)</f>
        <v>500</v>
      </c>
    </row>
    <row r="98" spans="1:8" x14ac:dyDescent="0.35">
      <c r="A98" t="s">
        <v>85</v>
      </c>
      <c r="F98" s="5">
        <f>F96+F91+F79+F66+F65+F58+F57+F56+F55+F47+F46</f>
        <v>159184</v>
      </c>
      <c r="G98" s="5">
        <f>G96+G91+80+G79+G66+G65+G58+G57+G56+G55+G47+G46</f>
        <v>179400.01</v>
      </c>
      <c r="H98" s="5">
        <f>H96+H91+H80+H79+H66+H65+H58+H57+H56+H55+H47+H46</f>
        <v>205980</v>
      </c>
    </row>
    <row r="99" spans="1:8" x14ac:dyDescent="0.35">
      <c r="F99" s="6"/>
      <c r="G99" s="6"/>
    </row>
    <row r="100" spans="1:8" x14ac:dyDescent="0.35">
      <c r="A100" t="s">
        <v>87</v>
      </c>
      <c r="F100" s="6"/>
      <c r="G100" s="6">
        <v>61.37</v>
      </c>
    </row>
    <row r="102" spans="1:8" x14ac:dyDescent="0.35">
      <c r="A102" t="s">
        <v>86</v>
      </c>
      <c r="F102" s="1">
        <f>F4-F98+F100</f>
        <v>29342</v>
      </c>
      <c r="G102" s="1">
        <f>G4-G98+G100</f>
        <v>17467.049999999992</v>
      </c>
      <c r="H102" s="1">
        <f>H4-H98+H100</f>
        <v>-18219.959999999992</v>
      </c>
    </row>
  </sheetData>
  <printOptions gridLines="1"/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Collins</dc:creator>
  <cp:lastModifiedBy>Tim Collins</cp:lastModifiedBy>
  <cp:lastPrinted>2017-01-13T17:47:54Z</cp:lastPrinted>
  <dcterms:created xsi:type="dcterms:W3CDTF">2017-01-13T15:45:11Z</dcterms:created>
  <dcterms:modified xsi:type="dcterms:W3CDTF">2017-01-13T22:05:21Z</dcterms:modified>
</cp:coreProperties>
</file>